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30"/>
  </bookViews>
  <sheets>
    <sheet name="1кв26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1" i="6" l="1"/>
  <c r="G29" i="6" l="1"/>
  <c r="D29" i="6"/>
  <c r="I40" i="6"/>
  <c r="I39" i="6"/>
  <c r="G39" i="6"/>
  <c r="D39" i="6"/>
  <c r="D13" i="6" l="1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30" i="6"/>
  <c r="D31" i="6"/>
  <c r="D32" i="6"/>
  <c r="D33" i="6"/>
  <c r="D34" i="6"/>
  <c r="D35" i="6"/>
  <c r="D36" i="6"/>
  <c r="D37" i="6"/>
  <c r="D38" i="6"/>
  <c r="D40" i="6"/>
  <c r="D41" i="6"/>
  <c r="D12" i="6"/>
  <c r="I41" i="6"/>
  <c r="G41" i="6" s="1"/>
  <c r="G40" i="6"/>
  <c r="I38" i="6"/>
  <c r="I37" i="6"/>
  <c r="G37" i="6" s="1"/>
  <c r="I36" i="6"/>
  <c r="G36" i="6" s="1"/>
  <c r="I35" i="6"/>
  <c r="G35" i="6" s="1"/>
  <c r="H31" i="6"/>
  <c r="G31" i="6" s="1"/>
  <c r="G30" i="6"/>
  <c r="G32" i="6"/>
  <c r="G33" i="6"/>
  <c r="G34" i="6"/>
  <c r="G38" i="6"/>
  <c r="I28" i="6"/>
  <c r="G28" i="6" s="1"/>
  <c r="I27" i="6"/>
  <c r="G27" i="6" s="1"/>
  <c r="H26" i="6"/>
  <c r="I26" i="6"/>
  <c r="I19" i="6"/>
  <c r="G19" i="6" s="1"/>
  <c r="I17" i="6"/>
  <c r="G17" i="6" s="1"/>
  <c r="I16" i="6"/>
  <c r="I15" i="6"/>
  <c r="G15" i="6" s="1"/>
  <c r="I13" i="6"/>
  <c r="G13" i="6" s="1"/>
  <c r="I11" i="6"/>
  <c r="G11" i="6" s="1"/>
  <c r="G12" i="6"/>
  <c r="G14" i="6"/>
  <c r="G16" i="6"/>
  <c r="G18" i="6"/>
  <c r="G20" i="6"/>
  <c r="G21" i="6"/>
  <c r="G22" i="6"/>
  <c r="G23" i="6"/>
  <c r="G24" i="6"/>
  <c r="G25" i="6"/>
  <c r="G26" i="6" l="1"/>
  <c r="K42" i="6"/>
  <c r="H42" i="6" l="1"/>
  <c r="J42" i="6"/>
  <c r="I42" i="6"/>
  <c r="G42" i="6" l="1"/>
</calcChain>
</file>

<file path=xl/sharedStrings.xml><?xml version="1.0" encoding="utf-8"?>
<sst xmlns="http://schemas.openxmlformats.org/spreadsheetml/2006/main" count="142" uniqueCount="38">
  <si>
    <t>о расходах на командировки должностных лиц</t>
  </si>
  <si>
    <t>п/н</t>
  </si>
  <si>
    <t>Краткая цель служебной командировки</t>
  </si>
  <si>
    <t>Источник финансирования</t>
  </si>
  <si>
    <t>Итого за отчетный период:</t>
  </si>
  <si>
    <t xml:space="preserve">Итого за предыдущий период отчетного года: </t>
  </si>
  <si>
    <t>Информация</t>
  </si>
  <si>
    <r>
      <t>Территория, в которую была совершена служебная командировка</t>
    </r>
    <r>
      <rPr>
        <b/>
        <sz val="10"/>
        <color theme="1"/>
        <rFont val="Times New Roman"/>
        <family val="1"/>
        <charset val="204"/>
      </rPr>
      <t xml:space="preserve"> </t>
    </r>
  </si>
  <si>
    <r>
      <t>Продолжительность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 xml:space="preserve">служебной командировки (в сутки) </t>
    </r>
  </si>
  <si>
    <r>
      <t xml:space="preserve">Фамилия и имя сотрудника, который осуществлял служебную командировку </t>
    </r>
    <r>
      <rPr>
        <b/>
        <sz val="10"/>
        <color theme="1"/>
        <rFont val="Times New Roman"/>
        <family val="1"/>
        <charset val="204"/>
      </rPr>
      <t xml:space="preserve"> </t>
    </r>
  </si>
  <si>
    <r>
      <t>Общая стоимость</t>
    </r>
    <r>
      <rPr>
        <b/>
        <sz val="10"/>
        <color theme="1"/>
        <rFont val="Times New Roman"/>
        <family val="1"/>
        <charset val="204"/>
      </rPr>
      <t xml:space="preserve"> </t>
    </r>
  </si>
  <si>
    <r>
      <t>Из этого, виды затрат</t>
    </r>
    <r>
      <rPr>
        <b/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(</t>
    </r>
    <r>
      <rPr>
        <i/>
        <sz val="9"/>
        <color theme="1"/>
        <rFont val="Times New Roman"/>
        <family val="1"/>
        <charset val="204"/>
      </rPr>
      <t>тысячи в суме</t>
    </r>
    <r>
      <rPr>
        <i/>
        <sz val="10"/>
        <color theme="1"/>
        <rFont val="Times New Roman"/>
        <family val="1"/>
        <charset val="204"/>
      </rPr>
      <t>)</t>
    </r>
  </si>
  <si>
    <t>Расходы, связанные с проживанием (гостиница или аренда жилого помещения)</t>
  </si>
  <si>
    <t>Прочие расходы</t>
  </si>
  <si>
    <r>
      <t>(</t>
    </r>
    <r>
      <rPr>
        <b/>
        <sz val="11"/>
        <color theme="1"/>
        <rFont val="Times New Roman"/>
        <family val="1"/>
        <charset val="204"/>
      </rPr>
      <t>Квартал отчетного года, в котором были опубликованы данные</t>
    </r>
    <r>
      <rPr>
        <b/>
        <i/>
        <sz val="10"/>
        <color theme="1"/>
        <rFont val="Times New Roman"/>
        <family val="1"/>
        <charset val="204"/>
      </rPr>
      <t>)</t>
    </r>
  </si>
  <si>
    <t>Ежедневные расходы (суточные)</t>
  </si>
  <si>
    <t>Командировочные расходы (транспорт)</t>
  </si>
  <si>
    <t>за 1 квартал 2026 г.</t>
  </si>
  <si>
    <t>TURDIYEV ISMATILLO BAQOYEVICH</t>
  </si>
  <si>
    <t>Собственные средства</t>
  </si>
  <si>
    <t xml:space="preserve">YERNIYAZOV RUSLAN MUPTULLAYEVICH </t>
  </si>
  <si>
    <t>AKHATOV G'OLIBJON SAIDOVICH</t>
  </si>
  <si>
    <t>AKBAROV ERKINJON XOLDARALI-O'G'LI</t>
  </si>
  <si>
    <t>MUXIDDINOV JALOLIDDIN FAXRIDDINOVICH</t>
  </si>
  <si>
    <t>KADIROV MANSURBEK BAZARBOYEVICH</t>
  </si>
  <si>
    <t>MAJITOV SARDORBEK ALIJONOVICH</t>
  </si>
  <si>
    <t>G‘OFURJONOV JAHONGIR MA’RUFJON O‘G‘LI</t>
  </si>
  <si>
    <t xml:space="preserve"> Для изучения обьекта</t>
  </si>
  <si>
    <t>Рес.Каракалпак</t>
  </si>
  <si>
    <t>г. Урганч</t>
  </si>
  <si>
    <t>Г.Фаргона</t>
  </si>
  <si>
    <t>г. Жиззах</t>
  </si>
  <si>
    <t>г. Сирдарё</t>
  </si>
  <si>
    <t>г. Андижан</t>
  </si>
  <si>
    <t>г. Термиз</t>
  </si>
  <si>
    <t>г. Бухоро</t>
  </si>
  <si>
    <t>г. Карши</t>
  </si>
  <si>
    <t>г. Хоразм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</si>
</sst>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" fontId="9" fillId="3" borderId="4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1" fontId="4" fillId="3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zoomScale="85" zoomScaleNormal="85" workbookViewId="0">
      <selection activeCell="B40" sqref="B40"/>
    </sheetView>
  </sheetViews>
  <sheetFormatPr defaultRowHeight="15" x14ac:dyDescent="0.25"/>
  <cols>
    <col min="1" max="1" width="6.85546875" customWidth="1"/>
    <col min="2" max="2" width="34.140625" customWidth="1"/>
    <col min="3" max="3" width="17.28515625" customWidth="1"/>
    <col min="5" max="5" width="21.28515625" customWidth="1"/>
    <col min="6" max="6" width="20.140625" customWidth="1"/>
    <col min="7" max="7" width="13.85546875" customWidth="1"/>
    <col min="8" max="8" width="14.28515625" bestFit="1" customWidth="1"/>
    <col min="9" max="9" width="11.5703125" customWidth="1"/>
    <col min="10" max="10" width="13" customWidth="1"/>
    <col min="11" max="11" width="13.28515625" customWidth="1"/>
  </cols>
  <sheetData>
    <row r="1" spans="1:11" ht="18.75" x14ac:dyDescent="0.25">
      <c r="A1" s="11" t="s">
        <v>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8.75" x14ac:dyDescent="0.25">
      <c r="A2" s="10"/>
    </row>
    <row r="3" spans="1:11" ht="18.75" x14ac:dyDescent="0.2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8.75" x14ac:dyDescent="0.25">
      <c r="A4" s="10"/>
    </row>
    <row r="5" spans="1:11" ht="18.75" x14ac:dyDescent="0.25">
      <c r="A5" s="11" t="s">
        <v>17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9.5" thickBot="1" x14ac:dyDescent="0.3">
      <c r="A6" s="2"/>
    </row>
    <row r="7" spans="1:11" ht="15.75" thickBot="1" x14ac:dyDescent="0.3">
      <c r="A7" s="12" t="s">
        <v>1</v>
      </c>
      <c r="B7" s="14" t="s">
        <v>2</v>
      </c>
      <c r="C7" s="14" t="s">
        <v>7</v>
      </c>
      <c r="D7" s="14" t="s">
        <v>8</v>
      </c>
      <c r="E7" s="14" t="s">
        <v>9</v>
      </c>
      <c r="F7" s="16" t="s">
        <v>3</v>
      </c>
      <c r="G7" s="16" t="s">
        <v>10</v>
      </c>
      <c r="H7" s="18" t="s">
        <v>11</v>
      </c>
      <c r="I7" s="19"/>
      <c r="J7" s="19"/>
      <c r="K7" s="20"/>
    </row>
    <row r="8" spans="1:11" ht="90.75" thickBot="1" x14ac:dyDescent="0.3">
      <c r="A8" s="13"/>
      <c r="B8" s="15"/>
      <c r="C8" s="15"/>
      <c r="D8" s="15"/>
      <c r="E8" s="15"/>
      <c r="F8" s="17"/>
      <c r="G8" s="17"/>
      <c r="H8" s="1" t="s">
        <v>12</v>
      </c>
      <c r="I8" s="1" t="s">
        <v>16</v>
      </c>
      <c r="J8" s="1" t="s">
        <v>15</v>
      </c>
      <c r="K8" s="1" t="s">
        <v>13</v>
      </c>
    </row>
    <row r="9" spans="1:11" ht="15.75" thickBot="1" x14ac:dyDescent="0.3">
      <c r="A9" s="3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</row>
    <row r="10" spans="1:11" ht="15.75" thickBot="1" x14ac:dyDescent="0.3">
      <c r="A10" s="21" t="s">
        <v>14</v>
      </c>
      <c r="B10" s="22"/>
      <c r="C10" s="22"/>
      <c r="D10" s="22"/>
      <c r="E10" s="22"/>
      <c r="F10" s="22"/>
      <c r="G10" s="22"/>
      <c r="H10" s="22"/>
      <c r="I10" s="22"/>
      <c r="J10" s="22"/>
      <c r="K10" s="23"/>
    </row>
    <row r="11" spans="1:11" ht="30.75" thickBot="1" x14ac:dyDescent="0.3">
      <c r="A11" s="5">
        <v>1</v>
      </c>
      <c r="B11" s="6" t="s">
        <v>27</v>
      </c>
      <c r="C11" s="6" t="s">
        <v>37</v>
      </c>
      <c r="D11" s="6">
        <v>2</v>
      </c>
      <c r="E11" s="6" t="s">
        <v>18</v>
      </c>
      <c r="F11" s="6" t="s">
        <v>19</v>
      </c>
      <c r="G11" s="8">
        <f>SUM(H11:K11)</f>
        <v>2391</v>
      </c>
      <c r="H11" s="8">
        <v>350</v>
      </c>
      <c r="I11" s="8">
        <f>998+961</f>
        <v>1959</v>
      </c>
      <c r="J11" s="8">
        <v>82</v>
      </c>
      <c r="K11" s="8"/>
    </row>
    <row r="12" spans="1:11" ht="30.75" thickBot="1" x14ac:dyDescent="0.3">
      <c r="A12" s="5">
        <v>2</v>
      </c>
      <c r="B12" s="6" t="s">
        <v>27</v>
      </c>
      <c r="C12" s="6" t="s">
        <v>28</v>
      </c>
      <c r="D12" s="6">
        <f>J12/41</f>
        <v>2</v>
      </c>
      <c r="E12" s="6" t="s">
        <v>20</v>
      </c>
      <c r="F12" s="6" t="s">
        <v>19</v>
      </c>
      <c r="G12" s="8">
        <f t="shared" ref="G12:G41" si="0">SUM(H12:K12)</f>
        <v>1635</v>
      </c>
      <c r="H12" s="8"/>
      <c r="I12" s="8">
        <v>1553</v>
      </c>
      <c r="J12" s="8">
        <v>82</v>
      </c>
      <c r="K12" s="8"/>
    </row>
    <row r="13" spans="1:11" ht="30.75" thickBot="1" x14ac:dyDescent="0.3">
      <c r="A13" s="5">
        <v>3</v>
      </c>
      <c r="B13" s="6" t="s">
        <v>27</v>
      </c>
      <c r="C13" s="6" t="s">
        <v>37</v>
      </c>
      <c r="D13" s="27">
        <f t="shared" ref="D13:D41" si="1">J13/41</f>
        <v>4.024390243902439</v>
      </c>
      <c r="E13" s="6" t="s">
        <v>18</v>
      </c>
      <c r="F13" s="6" t="s">
        <v>19</v>
      </c>
      <c r="G13" s="8">
        <f t="shared" si="0"/>
        <v>4193</v>
      </c>
      <c r="H13" s="8">
        <v>1500</v>
      </c>
      <c r="I13" s="8">
        <f>844+919+765</f>
        <v>2528</v>
      </c>
      <c r="J13" s="8">
        <v>165</v>
      </c>
      <c r="K13" s="8"/>
    </row>
    <row r="14" spans="1:11" ht="30.75" thickBot="1" x14ac:dyDescent="0.3">
      <c r="A14" s="5">
        <v>4</v>
      </c>
      <c r="B14" s="6" t="s">
        <v>27</v>
      </c>
      <c r="C14" s="6" t="s">
        <v>28</v>
      </c>
      <c r="D14" s="6">
        <f t="shared" si="1"/>
        <v>2</v>
      </c>
      <c r="E14" s="6" t="s">
        <v>20</v>
      </c>
      <c r="F14" s="6" t="s">
        <v>19</v>
      </c>
      <c r="G14" s="8">
        <f t="shared" si="0"/>
        <v>2739</v>
      </c>
      <c r="H14" s="8"/>
      <c r="I14" s="8">
        <v>2657</v>
      </c>
      <c r="J14" s="8">
        <v>82</v>
      </c>
      <c r="K14" s="8"/>
    </row>
    <row r="15" spans="1:11" ht="30.75" thickBot="1" x14ac:dyDescent="0.3">
      <c r="A15" s="5">
        <v>5</v>
      </c>
      <c r="B15" s="6" t="s">
        <v>27</v>
      </c>
      <c r="C15" s="6" t="s">
        <v>37</v>
      </c>
      <c r="D15" s="27">
        <f t="shared" si="1"/>
        <v>3.024390243902439</v>
      </c>
      <c r="E15" s="6" t="s">
        <v>21</v>
      </c>
      <c r="F15" s="6" t="s">
        <v>19</v>
      </c>
      <c r="G15" s="8">
        <f t="shared" si="0"/>
        <v>3087</v>
      </c>
      <c r="H15" s="8">
        <v>1200</v>
      </c>
      <c r="I15" s="8">
        <f>844+919</f>
        <v>1763</v>
      </c>
      <c r="J15" s="8">
        <v>124</v>
      </c>
      <c r="K15" s="8"/>
    </row>
    <row r="16" spans="1:11" ht="30.75" thickBot="1" x14ac:dyDescent="0.3">
      <c r="A16" s="5">
        <v>6</v>
      </c>
      <c r="B16" s="6" t="s">
        <v>27</v>
      </c>
      <c r="C16" s="6" t="s">
        <v>37</v>
      </c>
      <c r="D16" s="27">
        <f t="shared" si="1"/>
        <v>3.024390243902439</v>
      </c>
      <c r="E16" s="6" t="s">
        <v>18</v>
      </c>
      <c r="F16" s="6" t="s">
        <v>19</v>
      </c>
      <c r="G16" s="8">
        <f t="shared" si="0"/>
        <v>3138</v>
      </c>
      <c r="H16" s="8">
        <v>1000</v>
      </c>
      <c r="I16" s="8">
        <f>632+1382</f>
        <v>2014</v>
      </c>
      <c r="J16" s="8">
        <v>124</v>
      </c>
      <c r="K16" s="8"/>
    </row>
    <row r="17" spans="1:11" ht="30.75" thickBot="1" x14ac:dyDescent="0.3">
      <c r="A17" s="5">
        <v>7</v>
      </c>
      <c r="B17" s="6" t="s">
        <v>27</v>
      </c>
      <c r="C17" s="6" t="s">
        <v>37</v>
      </c>
      <c r="D17" s="27">
        <f t="shared" si="1"/>
        <v>3.024390243902439</v>
      </c>
      <c r="E17" s="6" t="s">
        <v>22</v>
      </c>
      <c r="F17" s="6" t="s">
        <v>19</v>
      </c>
      <c r="G17" s="8">
        <f t="shared" si="0"/>
        <v>3138</v>
      </c>
      <c r="H17" s="8">
        <v>1000</v>
      </c>
      <c r="I17" s="8">
        <f>632+1382</f>
        <v>2014</v>
      </c>
      <c r="J17" s="8">
        <v>124</v>
      </c>
      <c r="K17" s="8"/>
    </row>
    <row r="18" spans="1:11" ht="45.75" thickBot="1" x14ac:dyDescent="0.3">
      <c r="A18" s="5">
        <v>8</v>
      </c>
      <c r="B18" s="6" t="s">
        <v>27</v>
      </c>
      <c r="C18" s="6" t="s">
        <v>31</v>
      </c>
      <c r="D18" s="6">
        <f t="shared" si="1"/>
        <v>2</v>
      </c>
      <c r="E18" s="6" t="s">
        <v>23</v>
      </c>
      <c r="F18" s="6" t="s">
        <v>19</v>
      </c>
      <c r="G18" s="8">
        <f t="shared" si="0"/>
        <v>302</v>
      </c>
      <c r="H18" s="8"/>
      <c r="I18" s="8">
        <v>220</v>
      </c>
      <c r="J18" s="8">
        <v>82</v>
      </c>
      <c r="K18" s="8"/>
    </row>
    <row r="19" spans="1:11" ht="30.75" thickBot="1" x14ac:dyDescent="0.3">
      <c r="A19" s="5">
        <v>9</v>
      </c>
      <c r="B19" s="6" t="s">
        <v>27</v>
      </c>
      <c r="C19" s="6" t="s">
        <v>36</v>
      </c>
      <c r="D19" s="6">
        <f t="shared" si="1"/>
        <v>1</v>
      </c>
      <c r="E19" s="6" t="s">
        <v>24</v>
      </c>
      <c r="F19" s="6" t="s">
        <v>19</v>
      </c>
      <c r="G19" s="8">
        <f t="shared" si="0"/>
        <v>1366</v>
      </c>
      <c r="H19" s="8"/>
      <c r="I19" s="8">
        <f>683+642</f>
        <v>1325</v>
      </c>
      <c r="J19" s="8">
        <v>41</v>
      </c>
      <c r="K19" s="8"/>
    </row>
    <row r="20" spans="1:11" ht="30.75" thickBot="1" x14ac:dyDescent="0.3">
      <c r="A20" s="5">
        <v>10</v>
      </c>
      <c r="B20" s="6" t="s">
        <v>27</v>
      </c>
      <c r="C20" s="6" t="s">
        <v>33</v>
      </c>
      <c r="D20" s="6">
        <f t="shared" si="1"/>
        <v>2</v>
      </c>
      <c r="E20" s="6" t="s">
        <v>22</v>
      </c>
      <c r="F20" s="6" t="s">
        <v>19</v>
      </c>
      <c r="G20" s="8">
        <f t="shared" si="0"/>
        <v>582</v>
      </c>
      <c r="H20" s="8">
        <v>500</v>
      </c>
      <c r="I20" s="8"/>
      <c r="J20" s="8">
        <v>82</v>
      </c>
      <c r="K20" s="8"/>
    </row>
    <row r="21" spans="1:11" ht="30.75" thickBot="1" x14ac:dyDescent="0.3">
      <c r="A21" s="5">
        <v>11</v>
      </c>
      <c r="B21" s="6" t="s">
        <v>27</v>
      </c>
      <c r="C21" s="6" t="s">
        <v>33</v>
      </c>
      <c r="D21" s="6">
        <f t="shared" si="1"/>
        <v>2</v>
      </c>
      <c r="E21" s="6" t="s">
        <v>25</v>
      </c>
      <c r="F21" s="6" t="s">
        <v>19</v>
      </c>
      <c r="G21" s="8">
        <f t="shared" si="0"/>
        <v>582</v>
      </c>
      <c r="H21" s="8">
        <v>500</v>
      </c>
      <c r="I21" s="8"/>
      <c r="J21" s="8">
        <v>82</v>
      </c>
      <c r="K21" s="8"/>
    </row>
    <row r="22" spans="1:11" ht="30.75" thickBot="1" x14ac:dyDescent="0.3">
      <c r="A22" s="5">
        <v>12</v>
      </c>
      <c r="B22" s="6" t="s">
        <v>27</v>
      </c>
      <c r="C22" s="6" t="s">
        <v>33</v>
      </c>
      <c r="D22" s="6">
        <f t="shared" si="1"/>
        <v>2</v>
      </c>
      <c r="E22" s="6" t="s">
        <v>18</v>
      </c>
      <c r="F22" s="6" t="s">
        <v>19</v>
      </c>
      <c r="G22" s="8">
        <f t="shared" si="0"/>
        <v>582</v>
      </c>
      <c r="H22" s="8">
        <v>500</v>
      </c>
      <c r="I22" s="8"/>
      <c r="J22" s="8">
        <v>82</v>
      </c>
      <c r="K22" s="8"/>
    </row>
    <row r="23" spans="1:11" ht="30.75" thickBot="1" x14ac:dyDescent="0.3">
      <c r="A23" s="5">
        <v>13</v>
      </c>
      <c r="B23" s="6" t="s">
        <v>27</v>
      </c>
      <c r="C23" s="6" t="s">
        <v>28</v>
      </c>
      <c r="D23" s="6">
        <f t="shared" si="1"/>
        <v>2</v>
      </c>
      <c r="E23" s="6" t="s">
        <v>20</v>
      </c>
      <c r="F23" s="6" t="s">
        <v>19</v>
      </c>
      <c r="G23" s="8">
        <f t="shared" si="0"/>
        <v>2229</v>
      </c>
      <c r="H23" s="8"/>
      <c r="I23" s="8">
        <v>2147</v>
      </c>
      <c r="J23" s="8">
        <v>82</v>
      </c>
      <c r="K23" s="8"/>
    </row>
    <row r="24" spans="1:11" ht="30.75" thickBot="1" x14ac:dyDescent="0.3">
      <c r="A24" s="5">
        <v>14</v>
      </c>
      <c r="B24" s="6" t="s">
        <v>27</v>
      </c>
      <c r="C24" s="6" t="s">
        <v>29</v>
      </c>
      <c r="D24" s="27">
        <f t="shared" si="1"/>
        <v>4.024390243902439</v>
      </c>
      <c r="E24" s="6" t="s">
        <v>18</v>
      </c>
      <c r="F24" s="6" t="s">
        <v>19</v>
      </c>
      <c r="G24" s="8">
        <f t="shared" si="0"/>
        <v>3072</v>
      </c>
      <c r="H24" s="8">
        <v>1000</v>
      </c>
      <c r="I24" s="8">
        <v>1907</v>
      </c>
      <c r="J24" s="8">
        <v>165</v>
      </c>
      <c r="K24" s="8"/>
    </row>
    <row r="25" spans="1:11" ht="30.75" thickBot="1" x14ac:dyDescent="0.3">
      <c r="A25" s="5">
        <v>15</v>
      </c>
      <c r="B25" s="6" t="s">
        <v>27</v>
      </c>
      <c r="C25" s="6" t="s">
        <v>35</v>
      </c>
      <c r="D25" s="27">
        <f t="shared" si="1"/>
        <v>3.024390243902439</v>
      </c>
      <c r="E25" s="6" t="s">
        <v>21</v>
      </c>
      <c r="F25" s="6" t="s">
        <v>19</v>
      </c>
      <c r="G25" s="8">
        <f t="shared" si="0"/>
        <v>1324</v>
      </c>
      <c r="H25" s="8">
        <v>1200</v>
      </c>
      <c r="I25" s="8"/>
      <c r="J25" s="8">
        <v>124</v>
      </c>
      <c r="K25" s="8"/>
    </row>
    <row r="26" spans="1:11" ht="30.75" thickBot="1" x14ac:dyDescent="0.3">
      <c r="A26" s="5">
        <v>16</v>
      </c>
      <c r="B26" s="6" t="s">
        <v>27</v>
      </c>
      <c r="C26" s="6" t="s">
        <v>29</v>
      </c>
      <c r="D26" s="27">
        <f t="shared" si="1"/>
        <v>6.024390243902439</v>
      </c>
      <c r="E26" s="6" t="s">
        <v>22</v>
      </c>
      <c r="F26" s="6" t="s">
        <v>19</v>
      </c>
      <c r="G26" s="8">
        <f t="shared" si="0"/>
        <v>3943</v>
      </c>
      <c r="H26" s="8">
        <f>1200+1500</f>
        <v>2700</v>
      </c>
      <c r="I26" s="8">
        <f>821+175</f>
        <v>996</v>
      </c>
      <c r="J26" s="8">
        <v>247</v>
      </c>
      <c r="K26" s="8"/>
    </row>
    <row r="27" spans="1:11" ht="30.75" thickBot="1" x14ac:dyDescent="0.3">
      <c r="A27" s="5">
        <v>17</v>
      </c>
      <c r="B27" s="6" t="s">
        <v>27</v>
      </c>
      <c r="C27" s="6" t="s">
        <v>29</v>
      </c>
      <c r="D27" s="27">
        <f t="shared" si="1"/>
        <v>5.024390243902439</v>
      </c>
      <c r="E27" s="6" t="s">
        <v>18</v>
      </c>
      <c r="F27" s="6" t="s">
        <v>19</v>
      </c>
      <c r="G27" s="8">
        <f t="shared" si="0"/>
        <v>4524</v>
      </c>
      <c r="H27" s="8">
        <v>2400</v>
      </c>
      <c r="I27" s="8">
        <f>1038+880</f>
        <v>1918</v>
      </c>
      <c r="J27" s="8">
        <v>206</v>
      </c>
      <c r="K27" s="8"/>
    </row>
    <row r="28" spans="1:11" ht="30.75" thickBot="1" x14ac:dyDescent="0.3">
      <c r="A28" s="5">
        <v>18</v>
      </c>
      <c r="B28" s="6" t="s">
        <v>27</v>
      </c>
      <c r="C28" s="6" t="s">
        <v>34</v>
      </c>
      <c r="D28" s="6">
        <f t="shared" si="1"/>
        <v>2</v>
      </c>
      <c r="E28" s="6" t="s">
        <v>21</v>
      </c>
      <c r="F28" s="6" t="s">
        <v>19</v>
      </c>
      <c r="G28" s="8">
        <f t="shared" si="0"/>
        <v>2817</v>
      </c>
      <c r="H28" s="8">
        <v>700</v>
      </c>
      <c r="I28" s="8">
        <f>1018+1017</f>
        <v>2035</v>
      </c>
      <c r="J28" s="8">
        <v>82</v>
      </c>
      <c r="K28" s="8"/>
    </row>
    <row r="29" spans="1:11" ht="30.75" thickBot="1" x14ac:dyDescent="0.3">
      <c r="A29" s="5">
        <v>19</v>
      </c>
      <c r="B29" s="6" t="s">
        <v>27</v>
      </c>
      <c r="C29" s="6" t="s">
        <v>33</v>
      </c>
      <c r="D29" s="6">
        <f t="shared" si="1"/>
        <v>2</v>
      </c>
      <c r="E29" s="6" t="s">
        <v>18</v>
      </c>
      <c r="F29" s="6" t="s">
        <v>19</v>
      </c>
      <c r="G29" s="8">
        <f t="shared" si="0"/>
        <v>700</v>
      </c>
      <c r="H29" s="8">
        <v>618</v>
      </c>
      <c r="I29" s="8"/>
      <c r="J29" s="8">
        <v>82</v>
      </c>
      <c r="K29" s="8"/>
    </row>
    <row r="30" spans="1:11" ht="30.75" thickBot="1" x14ac:dyDescent="0.3">
      <c r="A30" s="5">
        <v>20</v>
      </c>
      <c r="B30" s="6" t="s">
        <v>27</v>
      </c>
      <c r="C30" s="6" t="s">
        <v>33</v>
      </c>
      <c r="D30" s="6">
        <f t="shared" si="1"/>
        <v>2</v>
      </c>
      <c r="E30" s="6" t="s">
        <v>25</v>
      </c>
      <c r="F30" s="6" t="s">
        <v>19</v>
      </c>
      <c r="G30" s="8">
        <f t="shared" si="0"/>
        <v>82</v>
      </c>
      <c r="H30" s="8"/>
      <c r="I30" s="8"/>
      <c r="J30" s="8">
        <v>82</v>
      </c>
      <c r="K30" s="8"/>
    </row>
    <row r="31" spans="1:11" ht="30.75" thickBot="1" x14ac:dyDescent="0.3">
      <c r="A31" s="5">
        <v>21</v>
      </c>
      <c r="B31" s="6" t="s">
        <v>27</v>
      </c>
      <c r="C31" s="6" t="s">
        <v>29</v>
      </c>
      <c r="D31" s="27">
        <f t="shared" si="1"/>
        <v>7.024390243902439</v>
      </c>
      <c r="E31" s="6" t="s">
        <v>25</v>
      </c>
      <c r="F31" s="6" t="s">
        <v>19</v>
      </c>
      <c r="G31" s="8">
        <f t="shared" si="0"/>
        <v>4416</v>
      </c>
      <c r="H31" s="8">
        <f>300+1200+1050</f>
        <v>2550</v>
      </c>
      <c r="I31" s="8">
        <f>1024+554</f>
        <v>1578</v>
      </c>
      <c r="J31" s="8">
        <v>288</v>
      </c>
      <c r="K31" s="8"/>
    </row>
    <row r="32" spans="1:11" ht="30.75" thickBot="1" x14ac:dyDescent="0.3">
      <c r="A32" s="5">
        <v>22</v>
      </c>
      <c r="B32" s="6" t="s">
        <v>27</v>
      </c>
      <c r="C32" s="6" t="s">
        <v>32</v>
      </c>
      <c r="D32" s="6">
        <f t="shared" si="1"/>
        <v>2</v>
      </c>
      <c r="E32" s="6" t="s">
        <v>21</v>
      </c>
      <c r="F32" s="6" t="s">
        <v>19</v>
      </c>
      <c r="G32" s="8">
        <f t="shared" si="0"/>
        <v>82</v>
      </c>
      <c r="H32" s="8"/>
      <c r="I32" s="8"/>
      <c r="J32" s="8">
        <v>82</v>
      </c>
      <c r="K32" s="8"/>
    </row>
    <row r="33" spans="1:11" ht="45.75" thickBot="1" x14ac:dyDescent="0.3">
      <c r="A33" s="5">
        <v>23</v>
      </c>
      <c r="B33" s="6" t="s">
        <v>27</v>
      </c>
      <c r="C33" s="6" t="s">
        <v>31</v>
      </c>
      <c r="D33" s="6">
        <f t="shared" si="1"/>
        <v>1</v>
      </c>
      <c r="E33" s="6" t="s">
        <v>23</v>
      </c>
      <c r="F33" s="6" t="s">
        <v>19</v>
      </c>
      <c r="G33" s="8">
        <f t="shared" si="0"/>
        <v>489</v>
      </c>
      <c r="H33" s="8"/>
      <c r="I33" s="8">
        <v>448</v>
      </c>
      <c r="J33" s="8">
        <v>41</v>
      </c>
      <c r="K33" s="8"/>
    </row>
    <row r="34" spans="1:11" ht="45.75" thickBot="1" x14ac:dyDescent="0.3">
      <c r="A34" s="5">
        <v>24</v>
      </c>
      <c r="B34" s="6" t="s">
        <v>27</v>
      </c>
      <c r="C34" s="6" t="s">
        <v>32</v>
      </c>
      <c r="D34" s="6">
        <f t="shared" si="1"/>
        <v>2</v>
      </c>
      <c r="E34" s="6" t="s">
        <v>26</v>
      </c>
      <c r="F34" s="6" t="s">
        <v>19</v>
      </c>
      <c r="G34" s="8">
        <f t="shared" si="0"/>
        <v>82</v>
      </c>
      <c r="H34" s="8"/>
      <c r="I34" s="8"/>
      <c r="J34" s="8">
        <v>82</v>
      </c>
      <c r="K34" s="8"/>
    </row>
    <row r="35" spans="1:11" ht="30.75" thickBot="1" x14ac:dyDescent="0.3">
      <c r="A35" s="5">
        <v>25</v>
      </c>
      <c r="B35" s="6" t="s">
        <v>27</v>
      </c>
      <c r="C35" s="6" t="s">
        <v>29</v>
      </c>
      <c r="D35" s="27">
        <f t="shared" si="1"/>
        <v>10.048780487804878</v>
      </c>
      <c r="E35" s="6" t="s">
        <v>22</v>
      </c>
      <c r="F35" s="6" t="s">
        <v>19</v>
      </c>
      <c r="G35" s="8">
        <f t="shared" si="0"/>
        <v>4998</v>
      </c>
      <c r="H35" s="8">
        <v>3150</v>
      </c>
      <c r="I35" s="8">
        <f>574+862</f>
        <v>1436</v>
      </c>
      <c r="J35" s="8">
        <v>412</v>
      </c>
      <c r="K35" s="8"/>
    </row>
    <row r="36" spans="1:11" ht="30.75" thickBot="1" x14ac:dyDescent="0.3">
      <c r="A36" s="5">
        <v>26</v>
      </c>
      <c r="B36" s="6" t="s">
        <v>27</v>
      </c>
      <c r="C36" s="6" t="s">
        <v>29</v>
      </c>
      <c r="D36" s="27">
        <f t="shared" si="1"/>
        <v>13.073170731707316</v>
      </c>
      <c r="E36" s="6" t="s">
        <v>18</v>
      </c>
      <c r="F36" s="6" t="s">
        <v>19</v>
      </c>
      <c r="G36" s="8">
        <f t="shared" si="0"/>
        <v>9104</v>
      </c>
      <c r="H36" s="8">
        <v>7200</v>
      </c>
      <c r="I36" s="8">
        <f>506+862</f>
        <v>1368</v>
      </c>
      <c r="J36" s="8">
        <v>536</v>
      </c>
      <c r="K36" s="8"/>
    </row>
    <row r="37" spans="1:11" ht="30.75" thickBot="1" x14ac:dyDescent="0.3">
      <c r="A37" s="5">
        <v>27</v>
      </c>
      <c r="B37" s="6" t="s">
        <v>27</v>
      </c>
      <c r="C37" s="6" t="s">
        <v>29</v>
      </c>
      <c r="D37" s="27">
        <f t="shared" si="1"/>
        <v>16.073170731707318</v>
      </c>
      <c r="E37" s="6" t="s">
        <v>25</v>
      </c>
      <c r="F37" s="6" t="s">
        <v>19</v>
      </c>
      <c r="G37" s="8">
        <f t="shared" si="0"/>
        <v>7612</v>
      </c>
      <c r="H37" s="8">
        <v>5250</v>
      </c>
      <c r="I37" s="8">
        <f>913+790</f>
        <v>1703</v>
      </c>
      <c r="J37" s="8">
        <v>659</v>
      </c>
      <c r="K37" s="8"/>
    </row>
    <row r="38" spans="1:11" ht="30.75" thickBot="1" x14ac:dyDescent="0.3">
      <c r="A38" s="5">
        <v>28</v>
      </c>
      <c r="B38" s="6" t="s">
        <v>27</v>
      </c>
      <c r="C38" s="6" t="s">
        <v>29</v>
      </c>
      <c r="D38" s="27">
        <f t="shared" si="1"/>
        <v>14.073170731707316</v>
      </c>
      <c r="E38" s="6" t="s">
        <v>18</v>
      </c>
      <c r="F38" s="6" t="s">
        <v>19</v>
      </c>
      <c r="G38" s="8">
        <f t="shared" si="0"/>
        <v>5929</v>
      </c>
      <c r="H38" s="8">
        <v>3500</v>
      </c>
      <c r="I38" s="8">
        <f>859+839+154</f>
        <v>1852</v>
      </c>
      <c r="J38" s="8">
        <v>577</v>
      </c>
      <c r="K38" s="8"/>
    </row>
    <row r="39" spans="1:11" ht="30.75" thickBot="1" x14ac:dyDescent="0.3">
      <c r="A39" s="5">
        <v>29</v>
      </c>
      <c r="B39" s="6" t="s">
        <v>27</v>
      </c>
      <c r="C39" s="6" t="s">
        <v>29</v>
      </c>
      <c r="D39" s="27">
        <f t="shared" si="1"/>
        <v>10.048780487804878</v>
      </c>
      <c r="E39" s="6" t="s">
        <v>22</v>
      </c>
      <c r="F39" s="6" t="s">
        <v>19</v>
      </c>
      <c r="G39" s="8">
        <f t="shared" si="0"/>
        <v>5420</v>
      </c>
      <c r="H39" s="8">
        <v>3150</v>
      </c>
      <c r="I39" s="8">
        <f>858+1000</f>
        <v>1858</v>
      </c>
      <c r="J39" s="8">
        <v>412</v>
      </c>
      <c r="K39" s="8"/>
    </row>
    <row r="40" spans="1:11" ht="30.75" thickBot="1" x14ac:dyDescent="0.3">
      <c r="A40" s="5">
        <v>30</v>
      </c>
      <c r="B40" s="6" t="s">
        <v>27</v>
      </c>
      <c r="C40" s="6" t="s">
        <v>30</v>
      </c>
      <c r="D40" s="6">
        <f t="shared" si="1"/>
        <v>2</v>
      </c>
      <c r="E40" s="6" t="s">
        <v>18</v>
      </c>
      <c r="F40" s="6" t="s">
        <v>19</v>
      </c>
      <c r="G40" s="8">
        <f t="shared" si="0"/>
        <v>1913</v>
      </c>
      <c r="H40" s="8">
        <v>500</v>
      </c>
      <c r="I40" s="8">
        <f>626+705</f>
        <v>1331</v>
      </c>
      <c r="J40" s="8">
        <v>82</v>
      </c>
      <c r="K40" s="8"/>
    </row>
    <row r="41" spans="1:11" ht="30.75" thickBot="1" x14ac:dyDescent="0.3">
      <c r="A41" s="5">
        <v>31</v>
      </c>
      <c r="B41" s="6" t="s">
        <v>27</v>
      </c>
      <c r="C41" s="6" t="s">
        <v>28</v>
      </c>
      <c r="D41" s="27">
        <f t="shared" si="1"/>
        <v>4.024390243902439</v>
      </c>
      <c r="E41" s="6" t="s">
        <v>20</v>
      </c>
      <c r="F41" s="6" t="s">
        <v>19</v>
      </c>
      <c r="G41" s="8">
        <f t="shared" si="0"/>
        <v>2266</v>
      </c>
      <c r="H41" s="8"/>
      <c r="I41" s="8">
        <f>2038+63</f>
        <v>2101</v>
      </c>
      <c r="J41" s="8">
        <v>165</v>
      </c>
      <c r="K41" s="8"/>
    </row>
    <row r="42" spans="1:11" ht="15.75" thickBot="1" x14ac:dyDescent="0.3">
      <c r="A42" s="24" t="s">
        <v>4</v>
      </c>
      <c r="B42" s="25"/>
      <c r="C42" s="25"/>
      <c r="D42" s="25"/>
      <c r="E42" s="25"/>
      <c r="F42" s="26"/>
      <c r="G42" s="9">
        <f>H42+I42+J42</f>
        <v>84737</v>
      </c>
      <c r="H42" s="9">
        <f>SUM(H11:H41)</f>
        <v>40468</v>
      </c>
      <c r="I42" s="9">
        <f>SUM(I11:I41)</f>
        <v>38711</v>
      </c>
      <c r="J42" s="9">
        <f>SUM(J11:J41)</f>
        <v>5558</v>
      </c>
      <c r="K42" s="9">
        <f>SUM(K11:K41)</f>
        <v>0</v>
      </c>
    </row>
    <row r="43" spans="1:11" ht="15.75" thickBot="1" x14ac:dyDescent="0.3">
      <c r="A43" s="24" t="s">
        <v>5</v>
      </c>
      <c r="B43" s="25"/>
      <c r="C43" s="25"/>
      <c r="D43" s="25"/>
      <c r="E43" s="25"/>
      <c r="F43" s="26"/>
      <c r="G43" s="9">
        <v>23955</v>
      </c>
      <c r="H43" s="9">
        <v>13101</v>
      </c>
      <c r="I43" s="9">
        <v>9317</v>
      </c>
      <c r="J43" s="9">
        <v>1537</v>
      </c>
      <c r="K43" s="9">
        <v>0</v>
      </c>
    </row>
    <row r="44" spans="1:11" ht="15.75" x14ac:dyDescent="0.25">
      <c r="A44" s="7"/>
    </row>
  </sheetData>
  <mergeCells count="14">
    <mergeCell ref="H7:K7"/>
    <mergeCell ref="A10:K10"/>
    <mergeCell ref="A42:F42"/>
    <mergeCell ref="A43:F43"/>
    <mergeCell ref="A1:K1"/>
    <mergeCell ref="A3:K3"/>
    <mergeCell ref="A5:K5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1кв26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O. Savchenko</dc:creator>
  <cp:lastModifiedBy>User</cp:lastModifiedBy>
  <dcterms:created xsi:type="dcterms:W3CDTF">2015-06-05T18:19:34Z</dcterms:created>
  <dcterms:modified xsi:type="dcterms:W3CDTF">2026-04-09T11:05:31Z</dcterms:modified>
</cp:coreProperties>
</file>